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<sst xmlns="http://schemas.openxmlformats.org/spreadsheetml/2006/main" count="85" uniqueCount="66">
  <si>
    <t xml:space="preserve">   Metro Lakes District Event Budget</t>
  </si>
  <si>
    <t>Event</t>
  </si>
  <si>
    <t>Spring Camporee 2005</t>
  </si>
  <si>
    <t>Dates</t>
  </si>
  <si>
    <t>May 20-22, 2005</t>
  </si>
  <si>
    <t>Location</t>
  </si>
  <si>
    <t>Raceway Park, Shakopee</t>
  </si>
  <si>
    <t>Prepared by:</t>
  </si>
  <si>
    <t>Ted McLaughlin</t>
  </si>
  <si>
    <t>Date:</t>
  </si>
  <si>
    <t>Approved by:</t>
  </si>
  <si>
    <t>Disposition:</t>
  </si>
  <si>
    <t>Transfer to A/C No.:</t>
  </si>
  <si>
    <t>Preregistration Due</t>
  </si>
  <si>
    <t>Estimated Total Participants:</t>
  </si>
  <si>
    <t>Actual Total Participants:</t>
  </si>
  <si>
    <t>Half Price</t>
  </si>
  <si>
    <t>Actual at Half Price</t>
  </si>
  <si>
    <t>Estimated Staff:</t>
  </si>
  <si>
    <t>Actual Staff @ $5:</t>
  </si>
  <si>
    <t>Est. Guests and Exibitors:</t>
  </si>
  <si>
    <t>Actual Guests:</t>
  </si>
  <si>
    <t>Estimated Income:</t>
  </si>
  <si>
    <t>Actual Income:</t>
  </si>
  <si>
    <t>Category:</t>
  </si>
  <si>
    <t>@</t>
  </si>
  <si>
    <t>#</t>
  </si>
  <si>
    <t>Total</t>
  </si>
  <si>
    <t>Over paid Pre-Reg.</t>
  </si>
  <si>
    <t xml:space="preserve"> Participant Fee</t>
  </si>
  <si>
    <t>1/2 Price</t>
  </si>
  <si>
    <t>Staff</t>
  </si>
  <si>
    <t>Late Fee</t>
  </si>
  <si>
    <t xml:space="preserve"> </t>
  </si>
  <si>
    <t>Racing</t>
  </si>
  <si>
    <t>Total Particpation:</t>
  </si>
  <si>
    <t>Total Reg.</t>
  </si>
  <si>
    <t>Estimated Expenses:</t>
  </si>
  <si>
    <t>Actual Expenses:</t>
  </si>
  <si>
    <t>Custom D Rings</t>
  </si>
  <si>
    <t>Patches</t>
  </si>
  <si>
    <t>Ribbons</t>
  </si>
  <si>
    <t>Silk Screen Charge</t>
  </si>
  <si>
    <t xml:space="preserve"> Price Each</t>
  </si>
  <si>
    <t>Staff Recognition</t>
  </si>
  <si>
    <t>Awards</t>
  </si>
  <si>
    <t>Staff Food</t>
  </si>
  <si>
    <t>Food</t>
  </si>
  <si>
    <t>Guest Food</t>
  </si>
  <si>
    <t>Friday dinner for staff</t>
  </si>
  <si>
    <t>Crackerbarrel</t>
  </si>
  <si>
    <t>Postage</t>
  </si>
  <si>
    <t xml:space="preserve">    plywood</t>
  </si>
  <si>
    <t>Printing</t>
  </si>
  <si>
    <t xml:space="preserve">      trading post</t>
  </si>
  <si>
    <t xml:space="preserve">   tarps, oil, pegs, etc</t>
  </si>
  <si>
    <t>Auto Parts</t>
  </si>
  <si>
    <t>Facility Rental</t>
  </si>
  <si>
    <t>Misc. Supplies</t>
  </si>
  <si>
    <t>Parts &amp; tools</t>
  </si>
  <si>
    <t>Special Events</t>
  </si>
  <si>
    <t>District $1</t>
  </si>
  <si>
    <t>Contingency</t>
  </si>
  <si>
    <t>%=</t>
  </si>
  <si>
    <t>Estimated Surplus (deficit):</t>
  </si>
  <si>
    <t>Actual Surplus (deficit):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</si>
</sst>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22"/>
      <name val="Arial"/>
      <family val="2"/>
    </font>
    <font>
      <sz val="12"/>
      <name val="Times New Roman"/>
      <family val="1"/>
    </font>
    <font>
      <sz val="16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indexed="5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4" fontId="0" fillId="2" borderId="2" xfId="17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2" borderId="5" xfId="0" applyFont="1" applyFill="1" applyBorder="1" applyAlignment="1">
      <alignment horizontal="right"/>
    </xf>
    <xf numFmtId="44" fontId="0" fillId="0" borderId="4" xfId="17" applyFont="1" applyBorder="1" applyAlignment="1">
      <alignment/>
    </xf>
    <xf numFmtId="0" fontId="2" fillId="0" borderId="6" xfId="0" applyFont="1" applyFill="1" applyBorder="1" applyAlignment="1">
      <alignment/>
    </xf>
    <xf numFmtId="0" fontId="3" fillId="2" borderId="7" xfId="0" applyFont="1" applyFill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4" fontId="2" fillId="2" borderId="4" xfId="17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0" borderId="2" xfId="0" applyFont="1" applyBorder="1" applyAlignment="1">
      <alignment/>
    </xf>
    <xf numFmtId="14" fontId="2" fillId="0" borderId="1" xfId="17" applyNumberFormat="1" applyFont="1" applyBorder="1" applyAlignment="1">
      <alignment horizontal="center"/>
    </xf>
    <xf numFmtId="14" fontId="2" fillId="0" borderId="9" xfId="17" applyNumberFormat="1" applyFont="1" applyBorder="1" applyAlignment="1">
      <alignment horizontal="center"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14" fontId="2" fillId="0" borderId="13" xfId="17" applyNumberFormat="1" applyFont="1" applyBorder="1" applyAlignment="1">
      <alignment horizontal="center"/>
    </xf>
    <xf numFmtId="14" fontId="2" fillId="0" borderId="14" xfId="17" applyNumberFormat="1" applyFont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17" applyFont="1" applyBorder="1" applyAlignment="1">
      <alignment/>
    </xf>
    <xf numFmtId="0" fontId="2" fillId="0" borderId="17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9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44" fontId="2" fillId="2" borderId="3" xfId="17" applyFont="1" applyFill="1" applyBorder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44" fontId="2" fillId="2" borderId="18" xfId="17" applyFont="1" applyFill="1" applyBorder="1" applyAlignment="1">
      <alignment horizontal="right"/>
    </xf>
    <xf numFmtId="14" fontId="4" fillId="0" borderId="12" xfId="0" applyNumberFormat="1" applyFont="1" applyFill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44" fontId="2" fillId="2" borderId="9" xfId="17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44" fontId="2" fillId="2" borderId="22" xfId="17" applyFont="1" applyFill="1" applyBorder="1" applyAlignment="1">
      <alignment horizontal="center"/>
    </xf>
    <xf numFmtId="0" fontId="2" fillId="2" borderId="24" xfId="0" applyFont="1" applyFill="1" applyBorder="1" applyAlignment="1">
      <alignment/>
    </xf>
    <xf numFmtId="0" fontId="2" fillId="2" borderId="25" xfId="0" applyFont="1" applyFill="1" applyBorder="1" applyAlignment="1">
      <alignment/>
    </xf>
    <xf numFmtId="44" fontId="2" fillId="2" borderId="22" xfId="17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44" fontId="2" fillId="2" borderId="14" xfId="17" applyFont="1" applyFill="1" applyBorder="1" applyAlignment="1">
      <alignment/>
    </xf>
    <xf numFmtId="0" fontId="2" fillId="0" borderId="0" xfId="0" applyFont="1" applyAlignment="1">
      <alignment/>
    </xf>
    <xf numFmtId="44" fontId="2" fillId="0" borderId="0" xfId="17" applyFont="1" applyAlignment="1">
      <alignment/>
    </xf>
    <xf numFmtId="0" fontId="5" fillId="2" borderId="1" xfId="0" applyFont="1" applyFill="1" applyBorder="1" applyAlignment="1">
      <alignment/>
    </xf>
    <xf numFmtId="0" fontId="5" fillId="2" borderId="20" xfId="0" applyFont="1" applyFill="1" applyBorder="1" applyAlignment="1">
      <alignment/>
    </xf>
    <xf numFmtId="44" fontId="2" fillId="2" borderId="2" xfId="17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2" borderId="29" xfId="0" applyFont="1" applyFill="1" applyBorder="1" applyAlignment="1">
      <alignment horizontal="center"/>
    </xf>
    <xf numFmtId="0" fontId="2" fillId="2" borderId="29" xfId="0" applyFont="1" applyFill="1" applyBorder="1" applyAlignment="1">
      <alignment/>
    </xf>
    <xf numFmtId="44" fontId="2" fillId="2" borderId="29" xfId="17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5" fillId="0" borderId="28" xfId="0" applyFont="1" applyBorder="1" applyAlignment="1">
      <alignment/>
    </xf>
    <xf numFmtId="0" fontId="2" fillId="0" borderId="29" xfId="0" applyFont="1" applyBorder="1" applyAlignment="1">
      <alignment/>
    </xf>
    <xf numFmtId="44" fontId="2" fillId="0" borderId="29" xfId="17" applyFont="1" applyBorder="1" applyAlignment="1">
      <alignment/>
    </xf>
    <xf numFmtId="8" fontId="2" fillId="0" borderId="30" xfId="17" applyNumberFormat="1" applyFont="1" applyBorder="1" applyAlignment="1">
      <alignment/>
    </xf>
    <xf numFmtId="0" fontId="2" fillId="0" borderId="28" xfId="0" applyFont="1" applyBorder="1" applyAlignment="1">
      <alignment/>
    </xf>
    <xf numFmtId="44" fontId="2" fillId="0" borderId="30" xfId="17" applyFont="1" applyBorder="1" applyAlignment="1">
      <alignment/>
    </xf>
    <xf numFmtId="0" fontId="2" fillId="0" borderId="28" xfId="0" applyFont="1" applyBorder="1" applyAlignment="1" quotePrefix="1">
      <alignment/>
    </xf>
    <xf numFmtId="0" fontId="5" fillId="0" borderId="29" xfId="0" applyFont="1" applyBorder="1" applyAlignment="1">
      <alignment/>
    </xf>
    <xf numFmtId="0" fontId="5" fillId="0" borderId="31" xfId="0" applyFont="1" applyBorder="1" applyAlignment="1">
      <alignment/>
    </xf>
    <xf numFmtId="44" fontId="2" fillId="0" borderId="32" xfId="17" applyFont="1" applyBorder="1" applyAlignment="1">
      <alignment/>
    </xf>
    <xf numFmtId="0" fontId="2" fillId="0" borderId="32" xfId="0" applyFont="1" applyBorder="1" applyAlignment="1">
      <alignment/>
    </xf>
    <xf numFmtId="0" fontId="5" fillId="0" borderId="32" xfId="0" applyFont="1" applyBorder="1" applyAlignment="1">
      <alignment/>
    </xf>
    <xf numFmtId="44" fontId="2" fillId="0" borderId="33" xfId="17" applyFont="1" applyBorder="1" applyAlignment="1">
      <alignment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44" fontId="2" fillId="4" borderId="34" xfId="17" applyFont="1" applyFill="1" applyBorder="1" applyAlignment="1">
      <alignment/>
    </xf>
    <xf numFmtId="44" fontId="2" fillId="2" borderId="4" xfId="17" applyFont="1" applyFill="1" applyBorder="1" applyAlignment="1">
      <alignment horizontal="right"/>
    </xf>
    <xf numFmtId="44" fontId="2" fillId="2" borderId="5" xfId="17" applyFont="1" applyFill="1" applyBorder="1" applyAlignment="1">
      <alignment horizontal="right"/>
    </xf>
    <xf numFmtId="44" fontId="2" fillId="2" borderId="35" xfId="17" applyFont="1" applyFill="1" applyBorder="1" applyAlignment="1">
      <alignment horizontal="right"/>
    </xf>
    <xf numFmtId="8" fontId="2" fillId="4" borderId="34" xfId="17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2" borderId="31" xfId="0" applyFont="1" applyFill="1" applyBorder="1" applyAlignment="1">
      <alignment/>
    </xf>
    <xf numFmtId="0" fontId="2" fillId="2" borderId="32" xfId="0" applyFont="1" applyFill="1" applyBorder="1" applyAlignment="1">
      <alignment horizontal="right"/>
    </xf>
    <xf numFmtId="9" fontId="2" fillId="0" borderId="32" xfId="0" applyNumberFormat="1" applyFont="1" applyBorder="1" applyAlignment="1">
      <alignment/>
    </xf>
    <xf numFmtId="0" fontId="2" fillId="2" borderId="37" xfId="0" applyFont="1" applyFill="1" applyBorder="1" applyAlignment="1">
      <alignment/>
    </xf>
    <xf numFmtId="44" fontId="2" fillId="2" borderId="38" xfId="17" applyFont="1" applyFill="1" applyBorder="1" applyAlignment="1">
      <alignment/>
    </xf>
    <xf numFmtId="0" fontId="2" fillId="2" borderId="38" xfId="0" applyFont="1" applyFill="1" applyBorder="1" applyAlignment="1">
      <alignment/>
    </xf>
    <xf numFmtId="164" fontId="2" fillId="2" borderId="39" xfId="0" applyNumberFormat="1" applyFont="1" applyFill="1" applyBorder="1" applyAlignment="1">
      <alignment/>
    </xf>
    <xf numFmtId="0" fontId="2" fillId="2" borderId="13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44" fontId="2" fillId="4" borderId="26" xfId="17" applyFont="1" applyFill="1" applyBorder="1" applyAlignment="1">
      <alignment/>
    </xf>
    <xf numFmtId="44" fontId="2" fillId="2" borderId="27" xfId="17" applyFont="1" applyFill="1" applyBorder="1" applyAlignment="1">
      <alignment horizontal="left"/>
    </xf>
    <xf numFmtId="44" fontId="2" fillId="2" borderId="12" xfId="17" applyFont="1" applyFill="1" applyBorder="1" applyAlignment="1">
      <alignment horizontal="right"/>
    </xf>
    <xf numFmtId="44" fontId="2" fillId="2" borderId="14" xfId="17" applyFont="1" applyFill="1" applyBorder="1" applyAlignment="1">
      <alignment horizontal="right"/>
    </xf>
    <xf numFmtId="44" fontId="2" fillId="4" borderId="15" xfId="17" applyFont="1" applyFill="1" applyBorder="1" applyAlignment="1">
      <alignment/>
    </xf>
    <xf numFmtId="0" fontId="5" fillId="2" borderId="4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44" fontId="2" fillId="0" borderId="5" xfId="17" applyFont="1" applyBorder="1" applyAlignment="1">
      <alignment/>
    </xf>
    <xf numFmtId="0" fontId="6" fillId="3" borderId="12" xfId="0" applyFont="1" applyFill="1" applyBorder="1" applyAlignment="1">
      <alignment/>
    </xf>
    <xf numFmtId="44" fontId="5" fillId="2" borderId="4" xfId="17" applyFont="1" applyFill="1" applyBorder="1" applyAlignment="1">
      <alignment horizontal="right"/>
    </xf>
    <xf numFmtId="44" fontId="5" fillId="2" borderId="5" xfId="17" applyFont="1" applyFill="1" applyBorder="1" applyAlignment="1">
      <alignment horizontal="right"/>
    </xf>
    <xf numFmtId="44" fontId="2" fillId="0" borderId="34" xfId="17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sonal\Camporee%20Stuff\Spring05\2005%20Spring%20Campore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6"/>
      <sheetName val="T33"/>
      <sheetName val="T38"/>
      <sheetName val="T64"/>
      <sheetName val="T82"/>
      <sheetName val="T89"/>
      <sheetName val="T100"/>
      <sheetName val="T103"/>
      <sheetName val="T110"/>
      <sheetName val="T120"/>
      <sheetName val="T129"/>
      <sheetName val="T132"/>
      <sheetName val="T145"/>
      <sheetName val="T153"/>
      <sheetName val="T161"/>
      <sheetName val="T187"/>
      <sheetName val="T196"/>
      <sheetName val="T262"/>
      <sheetName val="T384"/>
      <sheetName val="T443"/>
      <sheetName val="T711"/>
      <sheetName val="T871"/>
      <sheetName val="T195"/>
      <sheetName val="Staff"/>
      <sheetName val="Walk-ins"/>
      <sheetName val="Presenters"/>
      <sheetName val="Report"/>
      <sheetName val="Report Presenters &amp; Staff"/>
      <sheetName val="Budget"/>
      <sheetName val="Planning Sheet"/>
      <sheetName val="Other Stuff"/>
    </sheetNames>
    <sheetDataSet>
      <sheetData sheetId="27">
        <row r="12">
          <cell r="E12">
            <v>31</v>
          </cell>
        </row>
        <row r="59">
          <cell r="E59">
            <v>443</v>
          </cell>
          <cell r="O59">
            <v>536</v>
          </cell>
        </row>
      </sheetData>
      <sheetData sheetId="28">
        <row r="53">
          <cell r="G53">
            <v>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0">
      <selection activeCell="L10" sqref="L10"/>
    </sheetView>
  </sheetViews>
  <sheetFormatPr defaultColWidth="9.140625" defaultRowHeight="12.75"/>
  <cols>
    <col min="1" max="1" width="18.7109375" style="0" customWidth="1"/>
    <col min="2" max="2" width="9.8515625" style="0" customWidth="1"/>
    <col min="3" max="3" width="6.00390625" style="0" customWidth="1"/>
    <col min="4" max="4" width="12.8515625" style="0" customWidth="1"/>
    <col min="5" max="5" width="2.28125" style="0" customWidth="1"/>
    <col min="6" max="6" width="18.28125" style="0" customWidth="1"/>
    <col min="7" max="7" width="10.421875" style="0" customWidth="1"/>
    <col min="8" max="8" width="10.421875" style="0" bestFit="1" customWidth="1"/>
    <col min="9" max="9" width="14.28125" style="0" customWidth="1"/>
    <col min="10" max="10" width="8.7109375" style="0" customWidth="1"/>
  </cols>
  <sheetData>
    <row r="1" spans="1:9" ht="22.5" customHeight="1" thickBot="1">
      <c r="A1" s="1"/>
      <c r="B1" s="2"/>
      <c r="C1" s="3"/>
      <c r="D1" s="4" t="s">
        <v>0</v>
      </c>
      <c r="E1" s="3"/>
      <c r="F1" s="3"/>
      <c r="G1" s="5"/>
      <c r="H1" s="6"/>
      <c r="I1" s="7"/>
    </row>
    <row r="2" spans="1:9" ht="18" customHeight="1" thickBot="1">
      <c r="A2" s="8" t="s">
        <v>1</v>
      </c>
      <c r="B2" s="9" t="s">
        <v>2</v>
      </c>
      <c r="C2" s="10"/>
      <c r="D2" s="10"/>
      <c r="E2" s="11"/>
      <c r="F2" s="12" t="s">
        <v>3</v>
      </c>
      <c r="G2" s="13" t="s">
        <v>4</v>
      </c>
      <c r="H2" s="10"/>
      <c r="I2" s="14"/>
    </row>
    <row r="3" spans="1:9" ht="18.75" customHeight="1" thickBot="1">
      <c r="A3" s="15" t="s">
        <v>5</v>
      </c>
      <c r="B3" s="16" t="s">
        <v>6</v>
      </c>
      <c r="C3" s="17"/>
      <c r="D3" s="17"/>
      <c r="E3" s="17"/>
      <c r="F3" s="18"/>
      <c r="G3" s="19"/>
      <c r="H3" s="20"/>
      <c r="I3" s="7"/>
    </row>
    <row r="4" spans="1:9" ht="15.75">
      <c r="A4" s="21" t="s">
        <v>7</v>
      </c>
      <c r="B4" s="22" t="s">
        <v>8</v>
      </c>
      <c r="C4" s="22"/>
      <c r="D4" s="22"/>
      <c r="E4" s="22"/>
      <c r="F4" s="21" t="s">
        <v>9</v>
      </c>
      <c r="G4" s="23">
        <v>38417</v>
      </c>
      <c r="H4" s="24"/>
      <c r="I4" s="25"/>
    </row>
    <row r="5" spans="1:9" ht="16.5" thickBot="1">
      <c r="A5" s="26" t="s">
        <v>10</v>
      </c>
      <c r="B5" s="27"/>
      <c r="C5" s="27"/>
      <c r="D5" s="27"/>
      <c r="E5" s="27"/>
      <c r="F5" s="26" t="s">
        <v>9</v>
      </c>
      <c r="G5" s="28">
        <v>38437</v>
      </c>
      <c r="H5" s="29"/>
      <c r="I5" s="30"/>
    </row>
    <row r="6" spans="1:9" ht="6" customHeight="1" thickBot="1">
      <c r="A6" s="31"/>
      <c r="B6" s="32"/>
      <c r="C6" s="32"/>
      <c r="D6" s="32"/>
      <c r="E6" s="32"/>
      <c r="F6" s="32"/>
      <c r="G6" s="33"/>
      <c r="H6" s="32"/>
      <c r="I6" s="34"/>
    </row>
    <row r="7" spans="1:9" ht="15" customHeight="1">
      <c r="A7" s="35" t="s">
        <v>11</v>
      </c>
      <c r="B7" s="36"/>
      <c r="C7" s="22"/>
      <c r="D7" s="22"/>
      <c r="E7" s="37"/>
      <c r="F7" s="35"/>
      <c r="G7" s="38"/>
      <c r="H7" s="39"/>
      <c r="I7" s="40"/>
    </row>
    <row r="8" spans="1:9" ht="15" customHeight="1" thickBot="1">
      <c r="A8" s="41" t="s">
        <v>12</v>
      </c>
      <c r="B8" s="42"/>
      <c r="C8" s="27"/>
      <c r="D8" s="27"/>
      <c r="E8" s="43"/>
      <c r="F8" s="41"/>
      <c r="G8" s="44" t="s">
        <v>13</v>
      </c>
      <c r="H8" s="45">
        <v>38482</v>
      </c>
      <c r="I8" s="46"/>
    </row>
    <row r="9" spans="1:9" ht="3.75" customHeight="1" thickBot="1">
      <c r="A9" s="31"/>
      <c r="B9" s="32"/>
      <c r="C9" s="32"/>
      <c r="D9" s="32"/>
      <c r="E9" s="32"/>
      <c r="F9" s="32"/>
      <c r="G9" s="33"/>
      <c r="H9" s="32"/>
      <c r="I9" s="34"/>
    </row>
    <row r="10" spans="1:9" ht="15.75">
      <c r="A10" s="35" t="s">
        <v>14</v>
      </c>
      <c r="B10" s="36"/>
      <c r="C10" s="22">
        <v>600</v>
      </c>
      <c r="D10" s="47"/>
      <c r="E10" s="37"/>
      <c r="F10" s="48" t="s">
        <v>15</v>
      </c>
      <c r="G10" s="49"/>
      <c r="H10" s="22">
        <f>'[1]Report'!$E$59-H11</f>
        <v>412</v>
      </c>
      <c r="I10" s="50"/>
    </row>
    <row r="11" spans="1:9" ht="15.75">
      <c r="A11" s="51" t="s">
        <v>16</v>
      </c>
      <c r="B11" s="52"/>
      <c r="C11" s="32">
        <v>50</v>
      </c>
      <c r="D11" s="53"/>
      <c r="E11" s="54"/>
      <c r="F11" s="51" t="s">
        <v>17</v>
      </c>
      <c r="G11" s="55"/>
      <c r="H11" s="32">
        <f>'[1]Report'!$E$12</f>
        <v>31</v>
      </c>
      <c r="I11" s="56"/>
    </row>
    <row r="12" spans="1:9" ht="15.75">
      <c r="A12" s="51" t="s">
        <v>18</v>
      </c>
      <c r="B12" s="52"/>
      <c r="C12" s="32">
        <v>25</v>
      </c>
      <c r="D12" s="53"/>
      <c r="E12" s="54"/>
      <c r="F12" s="57" t="s">
        <v>19</v>
      </c>
      <c r="G12" s="58"/>
      <c r="H12" s="32">
        <f>'[1]Report Presenters &amp; Staff'!$G$53</f>
        <v>31</v>
      </c>
      <c r="I12" s="56"/>
    </row>
    <row r="13" spans="1:9" ht="16.5" thickBot="1">
      <c r="A13" s="41" t="s">
        <v>20</v>
      </c>
      <c r="B13" s="42"/>
      <c r="C13" s="27">
        <v>50</v>
      </c>
      <c r="D13" s="59"/>
      <c r="E13" s="43"/>
      <c r="F13" s="60" t="s">
        <v>21</v>
      </c>
      <c r="G13" s="61"/>
      <c r="H13" s="27"/>
      <c r="I13" s="30"/>
    </row>
    <row r="14" spans="1:9" ht="3.75" customHeight="1" thickBot="1">
      <c r="A14" s="62"/>
      <c r="B14" s="62"/>
      <c r="C14" s="62"/>
      <c r="D14" s="62"/>
      <c r="E14" s="62"/>
      <c r="F14" s="62"/>
      <c r="G14" s="63"/>
      <c r="H14" s="62"/>
      <c r="I14" s="62"/>
    </row>
    <row r="15" spans="1:9" ht="15.75">
      <c r="A15" s="64" t="s">
        <v>22</v>
      </c>
      <c r="B15" s="6"/>
      <c r="C15" s="6"/>
      <c r="D15" s="36"/>
      <c r="E15" s="37"/>
      <c r="F15" s="65" t="s">
        <v>23</v>
      </c>
      <c r="G15" s="66"/>
      <c r="H15" s="6"/>
      <c r="I15" s="7"/>
    </row>
    <row r="16" spans="1:9" ht="15.75">
      <c r="A16" s="67" t="s">
        <v>24</v>
      </c>
      <c r="B16" s="68" t="s">
        <v>25</v>
      </c>
      <c r="C16" s="68" t="s">
        <v>26</v>
      </c>
      <c r="D16" s="68" t="s">
        <v>27</v>
      </c>
      <c r="E16" s="54"/>
      <c r="F16" s="69" t="s">
        <v>24</v>
      </c>
      <c r="G16" s="70" t="s">
        <v>25</v>
      </c>
      <c r="H16" s="68" t="s">
        <v>26</v>
      </c>
      <c r="I16" s="71" t="s">
        <v>27</v>
      </c>
    </row>
    <row r="17" spans="1:9" ht="15.75">
      <c r="A17" s="72"/>
      <c r="B17" s="33"/>
      <c r="C17" s="73"/>
      <c r="D17" s="74"/>
      <c r="E17" s="54"/>
      <c r="F17" s="73" t="s">
        <v>28</v>
      </c>
      <c r="G17" s="33"/>
      <c r="H17" s="73"/>
      <c r="I17" s="75">
        <f>'[1]Report'!$O$59</f>
        <v>536</v>
      </c>
    </row>
    <row r="18" spans="1:9" ht="15.75">
      <c r="A18" s="76" t="s">
        <v>29</v>
      </c>
      <c r="B18" s="74">
        <v>12</v>
      </c>
      <c r="C18" s="73">
        <v>600</v>
      </c>
      <c r="D18" s="74">
        <f>B18*C18</f>
        <v>7200</v>
      </c>
      <c r="E18" s="54"/>
      <c r="F18" s="73" t="str">
        <f>IF(A18="","",A18)</f>
        <v> Participant Fee</v>
      </c>
      <c r="G18" s="74">
        <f>B18</f>
        <v>12</v>
      </c>
      <c r="H18" s="73">
        <f>H10</f>
        <v>412</v>
      </c>
      <c r="I18" s="77">
        <f>IF(H18&lt;1,0,G18*H18)</f>
        <v>4944</v>
      </c>
    </row>
    <row r="19" spans="1:9" ht="15.75">
      <c r="A19" s="78" t="s">
        <v>30</v>
      </c>
      <c r="B19" s="74">
        <f>B18/2</f>
        <v>6</v>
      </c>
      <c r="C19" s="73">
        <v>50</v>
      </c>
      <c r="D19" s="74">
        <f>B19*C19</f>
        <v>300</v>
      </c>
      <c r="E19" s="54"/>
      <c r="F19" s="73" t="str">
        <f>IF(A19="","",A19)</f>
        <v>1/2 Price</v>
      </c>
      <c r="G19" s="74">
        <f>B19</f>
        <v>6</v>
      </c>
      <c r="H19" s="73">
        <f>H11</f>
        <v>31</v>
      </c>
      <c r="I19" s="77">
        <f>IF(H19&lt;1,0,G19*H19)</f>
        <v>186</v>
      </c>
    </row>
    <row r="20" spans="1:9" ht="15.75">
      <c r="A20" s="76" t="s">
        <v>31</v>
      </c>
      <c r="B20" s="74">
        <v>5</v>
      </c>
      <c r="C20" s="73">
        <v>25</v>
      </c>
      <c r="D20" s="74">
        <f>B20*C20</f>
        <v>125</v>
      </c>
      <c r="E20" s="54"/>
      <c r="F20" s="76" t="s">
        <v>31</v>
      </c>
      <c r="G20" s="74">
        <v>5</v>
      </c>
      <c r="H20" s="73">
        <f>H12</f>
        <v>31</v>
      </c>
      <c r="I20" s="77">
        <f>G20*H20</f>
        <v>155</v>
      </c>
    </row>
    <row r="21" spans="1:9" ht="15.75">
      <c r="A21" s="76" t="s">
        <v>32</v>
      </c>
      <c r="B21" s="74">
        <v>25</v>
      </c>
      <c r="C21" s="73" t="s">
        <v>33</v>
      </c>
      <c r="D21" s="74"/>
      <c r="E21" s="54"/>
      <c r="F21" s="79" t="s">
        <v>34</v>
      </c>
      <c r="G21" s="74">
        <v>150</v>
      </c>
      <c r="H21" s="73">
        <v>6</v>
      </c>
      <c r="I21" s="77">
        <f>G21*H21</f>
        <v>900</v>
      </c>
    </row>
    <row r="22" spans="1:9" ht="16.5" thickBot="1">
      <c r="A22" s="80" t="s">
        <v>35</v>
      </c>
      <c r="B22" s="81"/>
      <c r="C22" s="82">
        <f>SUM(C17:C21)</f>
        <v>675</v>
      </c>
      <c r="D22" s="81"/>
      <c r="E22" s="54"/>
      <c r="F22" s="83"/>
      <c r="G22" s="81" t="s">
        <v>36</v>
      </c>
      <c r="H22" s="82">
        <f>H18+H20</f>
        <v>443</v>
      </c>
      <c r="I22" s="84"/>
    </row>
    <row r="23" spans="1:9" ht="16.5" thickBot="1">
      <c r="A23" s="85" t="str">
        <f>"Total "&amp;A15</f>
        <v>Total Estimated Income:</v>
      </c>
      <c r="B23" s="86"/>
      <c r="C23" s="86"/>
      <c r="D23" s="87">
        <f>SUM(D18:D22)</f>
        <v>7625</v>
      </c>
      <c r="E23" s="43"/>
      <c r="F23" s="88" t="str">
        <f>"Total "&amp;F15</f>
        <v>Total Actual Income:</v>
      </c>
      <c r="G23" s="89"/>
      <c r="H23" s="90"/>
      <c r="I23" s="91">
        <f>SUM(I17:I21)</f>
        <v>6721</v>
      </c>
    </row>
    <row r="24" spans="1:9" ht="3.75" customHeight="1" thickBot="1">
      <c r="A24" s="32"/>
      <c r="B24" s="33"/>
      <c r="C24" s="32"/>
      <c r="D24" s="33"/>
      <c r="E24" s="92"/>
      <c r="F24" s="32"/>
      <c r="G24" s="33"/>
      <c r="H24" s="32"/>
      <c r="I24" s="33"/>
    </row>
    <row r="25" spans="1:9" ht="14.25" customHeight="1">
      <c r="A25" s="64" t="s">
        <v>37</v>
      </c>
      <c r="B25" s="6"/>
      <c r="C25" s="6"/>
      <c r="D25" s="36"/>
      <c r="E25" s="93"/>
      <c r="F25" s="65" t="s">
        <v>38</v>
      </c>
      <c r="G25" s="66"/>
      <c r="H25" s="6"/>
      <c r="I25" s="7"/>
    </row>
    <row r="26" spans="1:9" ht="15.75">
      <c r="A26" s="67" t="s">
        <v>24</v>
      </c>
      <c r="B26" s="68" t="s">
        <v>25</v>
      </c>
      <c r="C26" s="68" t="s">
        <v>26</v>
      </c>
      <c r="D26" s="68" t="s">
        <v>27</v>
      </c>
      <c r="E26" s="94"/>
      <c r="F26" s="69" t="s">
        <v>24</v>
      </c>
      <c r="G26" s="70" t="s">
        <v>25</v>
      </c>
      <c r="H26" s="68" t="s">
        <v>26</v>
      </c>
      <c r="I26" s="71" t="s">
        <v>27</v>
      </c>
    </row>
    <row r="27" spans="1:9" ht="15.75">
      <c r="A27" s="76" t="s">
        <v>39</v>
      </c>
      <c r="B27" s="74">
        <v>725</v>
      </c>
      <c r="C27" s="73">
        <v>1</v>
      </c>
      <c r="D27" s="74">
        <f>+B27*C27</f>
        <v>725</v>
      </c>
      <c r="E27" s="94"/>
      <c r="F27" s="73" t="str">
        <f>A27:A47</f>
        <v>Custom D Rings</v>
      </c>
      <c r="G27" s="74"/>
      <c r="H27" s="73"/>
      <c r="I27" s="77">
        <v>531.2</v>
      </c>
    </row>
    <row r="28" spans="1:9" ht="15.75">
      <c r="A28" s="76" t="s">
        <v>40</v>
      </c>
      <c r="B28" s="74">
        <v>1</v>
      </c>
      <c r="C28" s="73">
        <v>650</v>
      </c>
      <c r="D28" s="74">
        <f>+B28*C28</f>
        <v>650</v>
      </c>
      <c r="E28" s="94"/>
      <c r="F28" s="73" t="str">
        <f aca="true" t="shared" si="0" ref="F28:F34">A28</f>
        <v>Patches</v>
      </c>
      <c r="G28" s="74"/>
      <c r="H28" s="73"/>
      <c r="I28" s="77">
        <v>474</v>
      </c>
    </row>
    <row r="29" spans="1:9" ht="15.75">
      <c r="A29" s="76" t="s">
        <v>41</v>
      </c>
      <c r="B29" s="74"/>
      <c r="C29" s="73"/>
      <c r="D29" s="74">
        <f>+B29*C29</f>
        <v>0</v>
      </c>
      <c r="E29" s="94"/>
      <c r="F29" s="73" t="str">
        <f t="shared" si="0"/>
        <v>Ribbons</v>
      </c>
      <c r="G29" s="74"/>
      <c r="H29" s="73"/>
      <c r="I29" s="77">
        <v>86</v>
      </c>
    </row>
    <row r="30" spans="1:9" ht="15.75">
      <c r="A30" s="76" t="s">
        <v>42</v>
      </c>
      <c r="B30" s="74">
        <v>35</v>
      </c>
      <c r="C30" s="73">
        <v>1</v>
      </c>
      <c r="D30" s="74">
        <f>+B30*C30</f>
        <v>35</v>
      </c>
      <c r="E30" s="94"/>
      <c r="F30" s="73"/>
      <c r="G30" s="74"/>
      <c r="H30" s="73"/>
      <c r="I30" s="77">
        <f aca="true" t="shared" si="1" ref="I30:I47">G30*H30</f>
        <v>0</v>
      </c>
    </row>
    <row r="31" spans="1:9" ht="15.75">
      <c r="A31" s="76" t="s">
        <v>43</v>
      </c>
      <c r="B31" s="74">
        <v>0.9</v>
      </c>
      <c r="C31" s="73">
        <v>75</v>
      </c>
      <c r="D31" s="74">
        <f>B31*C31</f>
        <v>67.5</v>
      </c>
      <c r="E31" s="94"/>
      <c r="F31" s="73"/>
      <c r="G31" s="74"/>
      <c r="H31" s="73"/>
      <c r="I31" s="77">
        <f t="shared" si="1"/>
        <v>0</v>
      </c>
    </row>
    <row r="32" spans="1:9" ht="15.75">
      <c r="A32" s="76" t="s">
        <v>44</v>
      </c>
      <c r="B32" s="74">
        <v>5</v>
      </c>
      <c r="C32" s="73">
        <v>70</v>
      </c>
      <c r="D32" s="77">
        <f>+B32*C32</f>
        <v>350</v>
      </c>
      <c r="E32" s="94"/>
      <c r="F32" s="73" t="str">
        <f t="shared" si="0"/>
        <v>Staff Recognition</v>
      </c>
      <c r="G32" s="74"/>
      <c r="H32" s="73"/>
      <c r="I32" s="77">
        <v>170</v>
      </c>
    </row>
    <row r="33" spans="1:9" ht="15.75">
      <c r="A33" s="76" t="s">
        <v>45</v>
      </c>
      <c r="B33" s="74">
        <v>100</v>
      </c>
      <c r="C33" s="73">
        <v>1</v>
      </c>
      <c r="D33" s="74">
        <f>B33*C33</f>
        <v>100</v>
      </c>
      <c r="E33" s="94"/>
      <c r="F33" s="73"/>
      <c r="G33" s="74"/>
      <c r="H33" s="73"/>
      <c r="I33" s="77">
        <f t="shared" si="1"/>
        <v>0</v>
      </c>
    </row>
    <row r="34" spans="1:9" ht="15.75">
      <c r="A34" s="76" t="s">
        <v>33</v>
      </c>
      <c r="B34" s="74"/>
      <c r="C34" s="73"/>
      <c r="D34" s="77">
        <f>+B34*C34</f>
        <v>0</v>
      </c>
      <c r="E34" s="94"/>
      <c r="F34" s="73" t="str">
        <f t="shared" si="0"/>
        <v> </v>
      </c>
      <c r="G34" s="74"/>
      <c r="H34" s="73"/>
      <c r="I34" s="77">
        <f t="shared" si="1"/>
        <v>0</v>
      </c>
    </row>
    <row r="35" spans="1:9" ht="15.75">
      <c r="A35" s="76" t="s">
        <v>46</v>
      </c>
      <c r="B35" s="74">
        <v>12</v>
      </c>
      <c r="C35" s="73">
        <v>25</v>
      </c>
      <c r="D35" s="74">
        <f>+B35*C35</f>
        <v>300</v>
      </c>
      <c r="E35" s="94"/>
      <c r="F35" s="73" t="s">
        <v>47</v>
      </c>
      <c r="G35" s="74"/>
      <c r="H35" s="73"/>
      <c r="I35" s="77">
        <v>450</v>
      </c>
    </row>
    <row r="36" spans="1:9" ht="15.75">
      <c r="A36" s="76" t="s">
        <v>48</v>
      </c>
      <c r="B36" s="74">
        <v>5</v>
      </c>
      <c r="C36" s="73">
        <v>50</v>
      </c>
      <c r="D36" s="77">
        <f>+B36*C36</f>
        <v>250</v>
      </c>
      <c r="E36" s="94"/>
      <c r="F36" s="73" t="s">
        <v>49</v>
      </c>
      <c r="G36" s="74"/>
      <c r="H36" s="73"/>
      <c r="I36" s="77">
        <v>105</v>
      </c>
    </row>
    <row r="37" spans="1:9" ht="15.75">
      <c r="A37" s="76" t="s">
        <v>50</v>
      </c>
      <c r="B37" s="74">
        <v>150</v>
      </c>
      <c r="C37" s="73">
        <v>1</v>
      </c>
      <c r="D37" s="74">
        <f>B37*C37</f>
        <v>150</v>
      </c>
      <c r="E37" s="94"/>
      <c r="F37" s="73"/>
      <c r="G37" s="74"/>
      <c r="H37" s="73"/>
      <c r="I37" s="77">
        <f t="shared" si="1"/>
        <v>0</v>
      </c>
    </row>
    <row r="38" spans="1:9" ht="15.75">
      <c r="A38" s="76" t="s">
        <v>33</v>
      </c>
      <c r="B38" s="74"/>
      <c r="C38" s="73"/>
      <c r="D38" s="74">
        <f>B38*C38</f>
        <v>0</v>
      </c>
      <c r="E38" s="94"/>
      <c r="F38" s="73" t="str">
        <f>A44</f>
        <v>Misc. Supplies</v>
      </c>
      <c r="G38" s="74"/>
      <c r="H38" s="73"/>
      <c r="I38" s="77">
        <f t="shared" si="1"/>
        <v>0</v>
      </c>
    </row>
    <row r="39" spans="1:9" ht="15.75">
      <c r="A39" s="76" t="s">
        <v>51</v>
      </c>
      <c r="B39" s="74">
        <v>50</v>
      </c>
      <c r="C39" s="73">
        <v>1</v>
      </c>
      <c r="D39" s="74">
        <f>B39*C39</f>
        <v>50</v>
      </c>
      <c r="E39" s="94"/>
      <c r="F39" s="73" t="s">
        <v>52</v>
      </c>
      <c r="G39" s="74"/>
      <c r="H39" s="73"/>
      <c r="I39" s="77">
        <v>101.12</v>
      </c>
    </row>
    <row r="40" spans="1:9" ht="15.75">
      <c r="A40" s="76" t="s">
        <v>53</v>
      </c>
      <c r="B40" s="74">
        <v>100</v>
      </c>
      <c r="C40" s="73">
        <v>1</v>
      </c>
      <c r="D40" s="74">
        <f>B40*C40</f>
        <v>100</v>
      </c>
      <c r="E40" s="94"/>
      <c r="F40" s="95" t="s">
        <v>54</v>
      </c>
      <c r="G40" s="74"/>
      <c r="H40" s="73"/>
      <c r="I40" s="77">
        <v>375.35</v>
      </c>
    </row>
    <row r="41" spans="1:9" ht="15.75">
      <c r="A41" s="96" t="s">
        <v>33</v>
      </c>
      <c r="B41" s="74"/>
      <c r="C41" s="73"/>
      <c r="D41" s="74">
        <f aca="true" t="shared" si="2" ref="D41:D47">B41*C41</f>
        <v>0</v>
      </c>
      <c r="E41" s="94"/>
      <c r="F41" s="73" t="s">
        <v>55</v>
      </c>
      <c r="G41" s="74"/>
      <c r="H41" s="73"/>
      <c r="I41" s="77">
        <v>300.89</v>
      </c>
    </row>
    <row r="42" spans="1:9" ht="15.75">
      <c r="A42" s="96" t="s">
        <v>56</v>
      </c>
      <c r="B42" s="74">
        <v>350</v>
      </c>
      <c r="C42" s="73">
        <v>1</v>
      </c>
      <c r="D42" s="74">
        <f t="shared" si="2"/>
        <v>350</v>
      </c>
      <c r="E42" s="94"/>
      <c r="G42" s="74"/>
      <c r="H42" s="73"/>
      <c r="I42" s="77">
        <f t="shared" si="1"/>
        <v>0</v>
      </c>
    </row>
    <row r="43" spans="1:9" ht="15.75">
      <c r="A43" s="96" t="s">
        <v>57</v>
      </c>
      <c r="B43" s="74">
        <v>4</v>
      </c>
      <c r="C43" s="73">
        <v>675</v>
      </c>
      <c r="D43" s="74">
        <f t="shared" si="2"/>
        <v>2700</v>
      </c>
      <c r="E43" s="94"/>
      <c r="F43" s="73" t="str">
        <f>A43</f>
        <v>Facility Rental</v>
      </c>
      <c r="G43" s="74">
        <v>4</v>
      </c>
      <c r="H43" s="73">
        <v>443</v>
      </c>
      <c r="I43" s="77">
        <f t="shared" si="1"/>
        <v>1772</v>
      </c>
    </row>
    <row r="44" spans="1:9" ht="15.75">
      <c r="A44" s="96" t="s">
        <v>58</v>
      </c>
      <c r="B44" s="74">
        <v>300</v>
      </c>
      <c r="C44" s="73">
        <v>1</v>
      </c>
      <c r="D44" s="74">
        <f t="shared" si="2"/>
        <v>300</v>
      </c>
      <c r="E44" s="94"/>
      <c r="F44" s="73" t="s">
        <v>59</v>
      </c>
      <c r="G44" s="74"/>
      <c r="H44" s="73"/>
      <c r="I44" s="77">
        <v>83.23</v>
      </c>
    </row>
    <row r="45" spans="1:9" ht="15.75">
      <c r="A45" s="96" t="s">
        <v>60</v>
      </c>
      <c r="B45" s="74">
        <v>50</v>
      </c>
      <c r="C45" s="73">
        <v>1</v>
      </c>
      <c r="D45" s="74">
        <f t="shared" si="2"/>
        <v>50</v>
      </c>
      <c r="E45" s="94"/>
      <c r="F45" s="73"/>
      <c r="G45" s="74"/>
      <c r="H45" s="73"/>
      <c r="I45" s="77">
        <f t="shared" si="1"/>
        <v>0</v>
      </c>
    </row>
    <row r="46" spans="1:9" ht="15.75">
      <c r="A46" s="96" t="s">
        <v>33</v>
      </c>
      <c r="B46" s="74"/>
      <c r="C46" s="73"/>
      <c r="D46" s="74">
        <f t="shared" si="2"/>
        <v>0</v>
      </c>
      <c r="E46" s="94"/>
      <c r="F46" s="73" t="str">
        <f>A40</f>
        <v>Printing</v>
      </c>
      <c r="G46" s="74"/>
      <c r="H46" s="73"/>
      <c r="I46" s="77">
        <v>10.08</v>
      </c>
    </row>
    <row r="47" spans="1:9" ht="15.75">
      <c r="A47" s="96" t="s">
        <v>61</v>
      </c>
      <c r="B47" s="74">
        <v>1</v>
      </c>
      <c r="C47" s="73">
        <v>650</v>
      </c>
      <c r="D47" s="74">
        <f t="shared" si="2"/>
        <v>650</v>
      </c>
      <c r="E47" s="94"/>
      <c r="F47" s="73" t="s">
        <v>34</v>
      </c>
      <c r="G47" s="74">
        <v>150</v>
      </c>
      <c r="H47" s="73">
        <v>9</v>
      </c>
      <c r="I47" s="77">
        <f t="shared" si="1"/>
        <v>1350</v>
      </c>
    </row>
    <row r="48" spans="1:9" ht="16.5" thickBot="1">
      <c r="A48" s="97" t="s">
        <v>62</v>
      </c>
      <c r="B48" s="98" t="s">
        <v>63</v>
      </c>
      <c r="C48" s="99">
        <v>0.1</v>
      </c>
      <c r="D48" s="81">
        <f>SUM(D27:D47)*C48</f>
        <v>682.75</v>
      </c>
      <c r="E48" s="94"/>
      <c r="F48" s="100"/>
      <c r="G48" s="101"/>
      <c r="H48" s="102"/>
      <c r="I48" s="103"/>
    </row>
    <row r="49" spans="1:9" ht="16.5" thickBot="1">
      <c r="A49" s="104" t="str">
        <f>"Total "&amp;A25</f>
        <v>Total Estimated Expenses:</v>
      </c>
      <c r="B49" s="105"/>
      <c r="C49" s="106"/>
      <c r="D49" s="107">
        <f>SUM(D27:D48)</f>
        <v>7510.25</v>
      </c>
      <c r="E49" s="94"/>
      <c r="F49" s="108" t="str">
        <f>"Total "&amp;F25</f>
        <v>Total Actual Expenses:</v>
      </c>
      <c r="G49" s="109"/>
      <c r="H49" s="110"/>
      <c r="I49" s="111">
        <f>SUM(I27:I48)</f>
        <v>5808.869999999999</v>
      </c>
    </row>
    <row r="50" spans="1:9" ht="16.5" thickBot="1">
      <c r="A50" s="112" t="s">
        <v>64</v>
      </c>
      <c r="B50" s="113"/>
      <c r="C50" s="113"/>
      <c r="D50" s="114">
        <f>+D23-D49</f>
        <v>114.75</v>
      </c>
      <c r="E50" s="115"/>
      <c r="F50" s="116" t="s">
        <v>65</v>
      </c>
      <c r="G50" s="117"/>
      <c r="H50" s="117"/>
      <c r="I50" s="118">
        <f>+I23-I49</f>
        <v>912.130000000001</v>
      </c>
    </row>
  </sheetData>
  <mergeCells count="6">
    <mergeCell ref="A23:C23"/>
    <mergeCell ref="F23:H23"/>
    <mergeCell ref="A50:C50"/>
    <mergeCell ref="F50:H50"/>
    <mergeCell ref="G4:H4"/>
    <mergeCell ref="G5:H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Toro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Toro Company</dc:creator>
  <cp:keywords/>
  <dc:description/>
  <cp:lastModifiedBy>The Toro Company</cp:lastModifiedBy>
  <dcterms:created xsi:type="dcterms:W3CDTF">2005-10-21T21:03:36Z</dcterms:created>
  <dcterms:modified xsi:type="dcterms:W3CDTF">2005-10-21T21:04:55Z</dcterms:modified>
  <cp:category/>
  <cp:version/>
  <cp:contentType/>
  <cp:contentStatus/>
</cp:coreProperties>
</file>