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<sst xmlns="http://schemas.openxmlformats.org/spreadsheetml/2006/main" count="75" uniqueCount="53">
  <si>
    <t xml:space="preserve">   Metro Lakes District Event Budget</t>
  </si>
  <si>
    <t>Event</t>
  </si>
  <si>
    <t>Spring Camporee, 2005</t>
  </si>
  <si>
    <t>Dates</t>
  </si>
  <si>
    <t>Sept 23-25, 2005</t>
  </si>
  <si>
    <t>Location</t>
  </si>
  <si>
    <t>Rum River Campgrounds</t>
  </si>
  <si>
    <t>Prepared by:</t>
  </si>
  <si>
    <t>Ted McLaughlin</t>
  </si>
  <si>
    <t>Date:</t>
  </si>
  <si>
    <t>Approved by:</t>
  </si>
  <si>
    <t>Disposition:</t>
  </si>
  <si>
    <t>Transfer to A/C No.:</t>
  </si>
  <si>
    <t>Preregistration Due</t>
  </si>
  <si>
    <t>Estimated Total Participants:</t>
  </si>
  <si>
    <t>Actual Total Participants:</t>
  </si>
  <si>
    <t>Half priced</t>
  </si>
  <si>
    <t>Estimated Staff:</t>
  </si>
  <si>
    <t>Actual Staff:</t>
  </si>
  <si>
    <t>Guests &amp; Exhibitors:</t>
  </si>
  <si>
    <t>Actual Guests:</t>
  </si>
  <si>
    <t>Estimated Income:</t>
  </si>
  <si>
    <t>Actual Income:</t>
  </si>
  <si>
    <t>Category:</t>
  </si>
  <si>
    <t>@</t>
  </si>
  <si>
    <t>#</t>
  </si>
  <si>
    <t>Total</t>
  </si>
  <si>
    <t xml:space="preserve"> Participation Fee</t>
  </si>
  <si>
    <t>1/2 Price</t>
  </si>
  <si>
    <t>Staff</t>
  </si>
  <si>
    <t>Webelos</t>
  </si>
  <si>
    <t>Late Fees</t>
  </si>
  <si>
    <t>Total Particpation:</t>
  </si>
  <si>
    <t>Total Reg.</t>
  </si>
  <si>
    <t>Estimated Expenses:</t>
  </si>
  <si>
    <t>Actual Expenses:</t>
  </si>
  <si>
    <t>Patches</t>
  </si>
  <si>
    <t>Ribbons</t>
  </si>
  <si>
    <t>Camp Usage Fees</t>
  </si>
  <si>
    <t>Awards</t>
  </si>
  <si>
    <t>Staff Food</t>
  </si>
  <si>
    <t>Victim &amp;Guest Food</t>
  </si>
  <si>
    <t>Guest Food</t>
  </si>
  <si>
    <t>Crackebarrel</t>
  </si>
  <si>
    <t>Postage</t>
  </si>
  <si>
    <t>Printing</t>
  </si>
  <si>
    <t>Misc. Supplies</t>
  </si>
  <si>
    <t>Moulage stuff</t>
  </si>
  <si>
    <t>District $1</t>
  </si>
  <si>
    <t>Contingency</t>
  </si>
  <si>
    <t>%=</t>
  </si>
  <si>
    <t>Estimated Surplus (deficit):</t>
  </si>
  <si>
    <t>Actual Surplus (deficit):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</si>
</sst>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22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4" fontId="0" fillId="2" borderId="2" xfId="17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2" borderId="5" xfId="0" applyFont="1" applyFill="1" applyBorder="1" applyAlignment="1">
      <alignment horizontal="right"/>
    </xf>
    <xf numFmtId="44" fontId="0" fillId="0" borderId="4" xfId="17" applyFont="1" applyBorder="1" applyAlignment="1">
      <alignment/>
    </xf>
    <xf numFmtId="0" fontId="2" fillId="0" borderId="6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4" fontId="2" fillId="2" borderId="4" xfId="17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2" xfId="0" applyFont="1" applyBorder="1" applyAlignment="1">
      <alignment/>
    </xf>
    <xf numFmtId="14" fontId="4" fillId="0" borderId="2" xfId="17" applyNumberFormat="1" applyFont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0" xfId="0" applyFont="1" applyAlignment="1">
      <alignment/>
    </xf>
    <xf numFmtId="0" fontId="4" fillId="2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14" fontId="4" fillId="0" borderId="11" xfId="17" applyNumberFormat="1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17" applyFont="1" applyBorder="1" applyAlignment="1">
      <alignment/>
    </xf>
    <xf numFmtId="0" fontId="4" fillId="0" borderId="14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44" fontId="4" fillId="2" borderId="3" xfId="17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44" fontId="4" fillId="2" borderId="18" xfId="17" applyFont="1" applyFill="1" applyBorder="1" applyAlignment="1">
      <alignment horizontal="right"/>
    </xf>
    <xf numFmtId="14" fontId="4" fillId="0" borderId="11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44" fontId="4" fillId="2" borderId="15" xfId="17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44" fontId="4" fillId="2" borderId="22" xfId="17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44" fontId="4" fillId="2" borderId="17" xfId="17" applyFont="1" applyFill="1" applyBorder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44" fontId="4" fillId="2" borderId="2" xfId="17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/>
    </xf>
    <xf numFmtId="44" fontId="4" fillId="2" borderId="29" xfId="17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/>
    </xf>
    <xf numFmtId="44" fontId="4" fillId="0" borderId="29" xfId="17" applyFont="1" applyBorder="1" applyAlignment="1">
      <alignment/>
    </xf>
    <xf numFmtId="0" fontId="5" fillId="0" borderId="29" xfId="0" applyFont="1" applyBorder="1" applyAlignment="1">
      <alignment/>
    </xf>
    <xf numFmtId="44" fontId="4" fillId="0" borderId="30" xfId="17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 quotePrefix="1">
      <alignment/>
    </xf>
    <xf numFmtId="44" fontId="4" fillId="0" borderId="9" xfId="17" applyFont="1" applyBorder="1" applyAlignment="1">
      <alignment/>
    </xf>
    <xf numFmtId="0" fontId="5" fillId="0" borderId="31" xfId="0" applyFont="1" applyBorder="1" applyAlignment="1">
      <alignment/>
    </xf>
    <xf numFmtId="44" fontId="4" fillId="0" borderId="32" xfId="17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2" xfId="0" applyFont="1" applyBorder="1" applyAlignment="1">
      <alignment/>
    </xf>
    <xf numFmtId="44" fontId="4" fillId="0" borderId="33" xfId="17" applyFont="1" applyBorder="1" applyAlignment="1">
      <alignment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44" fontId="4" fillId="4" borderId="34" xfId="17" applyFont="1" applyFill="1" applyBorder="1" applyAlignment="1">
      <alignment/>
    </xf>
    <xf numFmtId="44" fontId="4" fillId="2" borderId="4" xfId="17" applyFont="1" applyFill="1" applyBorder="1" applyAlignment="1">
      <alignment horizontal="right"/>
    </xf>
    <xf numFmtId="44" fontId="4" fillId="2" borderId="5" xfId="17" applyFont="1" applyFill="1" applyBorder="1" applyAlignment="1">
      <alignment horizontal="right"/>
    </xf>
    <xf numFmtId="44" fontId="4" fillId="2" borderId="35" xfId="17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Fill="1" applyBorder="1" applyAlignment="1">
      <alignment/>
    </xf>
    <xf numFmtId="44" fontId="4" fillId="0" borderId="0" xfId="17" applyFont="1" applyFill="1" applyBorder="1" applyAlignment="1">
      <alignment/>
    </xf>
    <xf numFmtId="0" fontId="4" fillId="2" borderId="37" xfId="0" applyFont="1" applyFill="1" applyBorder="1" applyAlignment="1">
      <alignment/>
    </xf>
    <xf numFmtId="44" fontId="4" fillId="2" borderId="38" xfId="17" applyFont="1" applyFill="1" applyBorder="1" applyAlignment="1">
      <alignment/>
    </xf>
    <xf numFmtId="0" fontId="4" fillId="2" borderId="38" xfId="0" applyFont="1" applyFill="1" applyBorder="1" applyAlignment="1">
      <alignment/>
    </xf>
    <xf numFmtId="164" fontId="4" fillId="2" borderId="39" xfId="0" applyNumberFormat="1" applyFont="1" applyFill="1" applyBorder="1" applyAlignment="1">
      <alignment/>
    </xf>
    <xf numFmtId="44" fontId="4" fillId="2" borderId="27" xfId="17" applyFont="1" applyFill="1" applyBorder="1" applyAlignment="1">
      <alignment horizontal="left"/>
    </xf>
    <xf numFmtId="44" fontId="4" fillId="2" borderId="11" xfId="17" applyFont="1" applyFill="1" applyBorder="1" applyAlignment="1">
      <alignment horizontal="right"/>
    </xf>
    <xf numFmtId="44" fontId="4" fillId="2" borderId="17" xfId="17" applyFont="1" applyFill="1" applyBorder="1" applyAlignment="1">
      <alignment horizontal="right"/>
    </xf>
    <xf numFmtId="44" fontId="4" fillId="4" borderId="12" xfId="17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 horizontal="right"/>
    </xf>
    <xf numFmtId="9" fontId="4" fillId="0" borderId="32" xfId="0" applyNumberFormat="1" applyFont="1" applyBorder="1" applyAlignment="1">
      <alignment/>
    </xf>
    <xf numFmtId="0" fontId="6" fillId="3" borderId="11" xfId="0" applyFont="1" applyFill="1" applyBorder="1" applyAlignment="1">
      <alignment/>
    </xf>
    <xf numFmtId="0" fontId="4" fillId="2" borderId="16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44" fontId="4" fillId="4" borderId="26" xfId="17" applyFont="1" applyFill="1" applyBorder="1" applyAlignment="1">
      <alignment/>
    </xf>
    <xf numFmtId="0" fontId="4" fillId="2" borderId="4" xfId="0" applyFont="1" applyFill="1" applyBorder="1" applyAlignment="1">
      <alignment/>
    </xf>
    <xf numFmtId="44" fontId="4" fillId="2" borderId="5" xfId="17" applyFont="1" applyFill="1" applyBorder="1" applyAlignment="1">
      <alignment/>
    </xf>
    <xf numFmtId="0" fontId="4" fillId="2" borderId="5" xfId="0" applyFont="1" applyFill="1" applyBorder="1" applyAlignment="1">
      <alignment horizontal="right"/>
    </xf>
    <xf numFmtId="44" fontId="4" fillId="0" borderId="34" xfId="17" applyFont="1" applyBorder="1" applyAlignment="1">
      <alignment/>
    </xf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44" fontId="2" fillId="0" borderId="5" xfId="17" applyFont="1" applyBorder="1" applyAlignment="1">
      <alignment/>
    </xf>
    <xf numFmtId="0" fontId="2" fillId="3" borderId="5" xfId="0" applyFont="1" applyFill="1" applyBorder="1" applyAlignment="1">
      <alignment/>
    </xf>
    <xf numFmtId="44" fontId="7" fillId="2" borderId="4" xfId="17" applyFont="1" applyFill="1" applyBorder="1" applyAlignment="1">
      <alignment horizontal="right"/>
    </xf>
    <xf numFmtId="44" fontId="7" fillId="2" borderId="5" xfId="17" applyFont="1" applyFill="1" applyBorder="1" applyAlignment="1">
      <alignment horizontal="right"/>
    </xf>
    <xf numFmtId="44" fontId="2" fillId="0" borderId="34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Camporee%20Stuff\Spring05\Spring_05_Budget-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6"/>
      <sheetName val="T33"/>
      <sheetName val="T38"/>
      <sheetName val="T64"/>
      <sheetName val="T82"/>
      <sheetName val="T89"/>
      <sheetName val="T100"/>
      <sheetName val="T103"/>
      <sheetName val="T110"/>
      <sheetName val="T120"/>
      <sheetName val="T129"/>
      <sheetName val="T132"/>
      <sheetName val="T145"/>
      <sheetName val="T153"/>
      <sheetName val="T161"/>
      <sheetName val="T187"/>
      <sheetName val="T196"/>
      <sheetName val="T262"/>
      <sheetName val="T384"/>
      <sheetName val="T443"/>
      <sheetName val="T711"/>
      <sheetName val="T871"/>
      <sheetName val="Budget"/>
      <sheetName val="Contacts"/>
      <sheetName val="Sponsors"/>
      <sheetName val="Notes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15.140625" style="0" customWidth="1"/>
    <col min="2" max="2" width="7.8515625" style="0" customWidth="1"/>
    <col min="3" max="3" width="5.7109375" style="0" customWidth="1"/>
    <col min="4" max="4" width="10.28125" style="0" customWidth="1"/>
    <col min="5" max="5" width="3.140625" style="0" customWidth="1"/>
    <col min="6" max="6" width="10.57421875" style="0" customWidth="1"/>
    <col min="7" max="7" width="7.8515625" style="0" customWidth="1"/>
    <col min="8" max="8" width="8.57421875" style="0" customWidth="1"/>
    <col min="9" max="9" width="12.57421875" style="0" customWidth="1"/>
  </cols>
  <sheetData>
    <row r="1" spans="1:9" ht="27.75" thickBot="1">
      <c r="A1" s="1"/>
      <c r="B1" s="2"/>
      <c r="C1" s="3"/>
      <c r="D1" s="4" t="s">
        <v>0</v>
      </c>
      <c r="E1" s="3"/>
      <c r="F1" s="3"/>
      <c r="G1" s="5"/>
      <c r="H1" s="6"/>
      <c r="I1" s="7"/>
    </row>
    <row r="2" spans="1:9" ht="21" thickBot="1">
      <c r="A2" s="8" t="s">
        <v>1</v>
      </c>
      <c r="B2" s="9" t="s">
        <v>2</v>
      </c>
      <c r="C2" s="10"/>
      <c r="D2" s="10"/>
      <c r="E2" s="11"/>
      <c r="F2" s="12" t="s">
        <v>3</v>
      </c>
      <c r="G2" s="13" t="s">
        <v>4</v>
      </c>
      <c r="H2" s="10"/>
      <c r="I2" s="14"/>
    </row>
    <row r="3" spans="1:9" ht="21" thickBot="1">
      <c r="A3" s="15" t="s">
        <v>5</v>
      </c>
      <c r="B3" s="16" t="s">
        <v>6</v>
      </c>
      <c r="C3" s="17"/>
      <c r="D3" s="17"/>
      <c r="E3" s="17"/>
      <c r="F3" s="18"/>
      <c r="G3" s="19"/>
      <c r="H3" s="20"/>
      <c r="I3" s="7"/>
    </row>
    <row r="4" spans="1:9" s="25" customFormat="1" ht="12.75">
      <c r="A4" s="21" t="s">
        <v>7</v>
      </c>
      <c r="B4" s="22" t="s">
        <v>8</v>
      </c>
      <c r="C4" s="22"/>
      <c r="D4" s="22"/>
      <c r="E4" s="22"/>
      <c r="F4" s="21" t="s">
        <v>9</v>
      </c>
      <c r="G4" s="23">
        <v>38529</v>
      </c>
      <c r="H4" s="22"/>
      <c r="I4" s="24"/>
    </row>
    <row r="5" spans="1:9" s="25" customFormat="1" ht="13.5" thickBot="1">
      <c r="A5" s="26" t="s">
        <v>10</v>
      </c>
      <c r="B5" s="27"/>
      <c r="C5" s="27"/>
      <c r="D5" s="27"/>
      <c r="E5" s="27"/>
      <c r="F5" s="26" t="s">
        <v>9</v>
      </c>
      <c r="G5" s="28"/>
      <c r="H5" s="27"/>
      <c r="I5" s="29"/>
    </row>
    <row r="6" spans="1:9" s="25" customFormat="1" ht="13.5" thickBot="1">
      <c r="A6" s="30"/>
      <c r="B6" s="31"/>
      <c r="C6" s="31"/>
      <c r="D6" s="31"/>
      <c r="E6" s="31"/>
      <c r="F6" s="31"/>
      <c r="G6" s="32"/>
      <c r="H6" s="31"/>
      <c r="I6" s="33"/>
    </row>
    <row r="7" spans="1:9" s="25" customFormat="1" ht="12.75">
      <c r="A7" s="34" t="s">
        <v>11</v>
      </c>
      <c r="B7" s="35"/>
      <c r="C7" s="22"/>
      <c r="D7" s="22"/>
      <c r="E7" s="36"/>
      <c r="F7" s="34"/>
      <c r="G7" s="37"/>
      <c r="H7" s="38"/>
      <c r="I7" s="39"/>
    </row>
    <row r="8" spans="1:9" s="25" customFormat="1" ht="13.5" thickBot="1">
      <c r="A8" s="40" t="s">
        <v>12</v>
      </c>
      <c r="B8" s="41"/>
      <c r="C8" s="27"/>
      <c r="D8" s="27"/>
      <c r="E8" s="42"/>
      <c r="F8" s="40"/>
      <c r="G8" s="43" t="s">
        <v>13</v>
      </c>
      <c r="H8" s="44">
        <v>38613</v>
      </c>
      <c r="I8" s="45"/>
    </row>
    <row r="9" spans="1:9" s="25" customFormat="1" ht="13.5" thickBot="1">
      <c r="A9" s="30"/>
      <c r="B9" s="31"/>
      <c r="C9" s="31"/>
      <c r="D9" s="31"/>
      <c r="E9" s="31"/>
      <c r="F9" s="31"/>
      <c r="G9" s="32"/>
      <c r="H9" s="31"/>
      <c r="I9" s="33"/>
    </row>
    <row r="10" spans="1:9" s="25" customFormat="1" ht="12.75">
      <c r="A10" s="34" t="s">
        <v>14</v>
      </c>
      <c r="B10" s="35"/>
      <c r="C10" s="22">
        <v>200</v>
      </c>
      <c r="D10" s="46"/>
      <c r="E10" s="36"/>
      <c r="F10" s="47" t="s">
        <v>15</v>
      </c>
      <c r="G10" s="48"/>
      <c r="H10" s="22"/>
      <c r="I10" s="49"/>
    </row>
    <row r="11" spans="1:9" s="25" customFormat="1" ht="12.75">
      <c r="A11" s="50" t="s">
        <v>16</v>
      </c>
      <c r="B11" s="51"/>
      <c r="C11" s="31">
        <v>50</v>
      </c>
      <c r="D11" s="52"/>
      <c r="E11" s="53"/>
      <c r="F11" s="54"/>
      <c r="G11" s="55"/>
      <c r="H11" s="31">
        <v>0</v>
      </c>
      <c r="I11" s="56"/>
    </row>
    <row r="12" spans="1:9" s="25" customFormat="1" ht="12.75">
      <c r="A12" s="50" t="s">
        <v>17</v>
      </c>
      <c r="B12" s="51"/>
      <c r="C12" s="31">
        <v>25</v>
      </c>
      <c r="D12" s="52"/>
      <c r="E12" s="53"/>
      <c r="F12" s="54" t="s">
        <v>18</v>
      </c>
      <c r="G12" s="55"/>
      <c r="H12" s="31"/>
      <c r="I12" s="56"/>
    </row>
    <row r="13" spans="1:9" s="25" customFormat="1" ht="13.5" thickBot="1">
      <c r="A13" s="40" t="s">
        <v>19</v>
      </c>
      <c r="B13" s="41"/>
      <c r="C13" s="27"/>
      <c r="D13" s="57"/>
      <c r="E13" s="42"/>
      <c r="F13" s="58" t="s">
        <v>20</v>
      </c>
      <c r="G13" s="59"/>
      <c r="H13" s="27">
        <v>0</v>
      </c>
      <c r="I13" s="29"/>
    </row>
    <row r="14" spans="1:9" s="25" customFormat="1" ht="13.5" thickBot="1">
      <c r="A14" s="60"/>
      <c r="B14" s="60"/>
      <c r="C14" s="60"/>
      <c r="D14" s="60"/>
      <c r="E14" s="60"/>
      <c r="F14" s="60"/>
      <c r="G14" s="61"/>
      <c r="H14" s="60"/>
      <c r="I14" s="60"/>
    </row>
    <row r="15" spans="1:9" s="25" customFormat="1" ht="12.75">
      <c r="A15" s="62" t="s">
        <v>21</v>
      </c>
      <c r="B15" s="63"/>
      <c r="C15" s="63"/>
      <c r="D15" s="35"/>
      <c r="E15" s="36"/>
      <c r="F15" s="64" t="s">
        <v>22</v>
      </c>
      <c r="G15" s="65"/>
      <c r="H15" s="63"/>
      <c r="I15" s="66"/>
    </row>
    <row r="16" spans="1:9" s="25" customFormat="1" ht="12.75">
      <c r="A16" s="67" t="s">
        <v>23</v>
      </c>
      <c r="B16" s="68" t="s">
        <v>24</v>
      </c>
      <c r="C16" s="68" t="s">
        <v>25</v>
      </c>
      <c r="D16" s="68" t="s">
        <v>26</v>
      </c>
      <c r="E16" s="53"/>
      <c r="F16" s="69" t="s">
        <v>23</v>
      </c>
      <c r="G16" s="70" t="s">
        <v>24</v>
      </c>
      <c r="H16" s="68" t="s">
        <v>25</v>
      </c>
      <c r="I16" s="71" t="s">
        <v>26</v>
      </c>
    </row>
    <row r="17" spans="1:9" s="25" customFormat="1" ht="12.75">
      <c r="A17" s="72"/>
      <c r="B17" s="32"/>
      <c r="C17" s="73"/>
      <c r="D17" s="74"/>
      <c r="E17" s="53"/>
      <c r="F17" s="75"/>
      <c r="G17" s="32"/>
      <c r="H17" s="73"/>
      <c r="I17" s="76"/>
    </row>
    <row r="18" spans="1:9" s="25" customFormat="1" ht="12.75">
      <c r="A18" s="77" t="s">
        <v>27</v>
      </c>
      <c r="B18" s="74">
        <v>8</v>
      </c>
      <c r="C18" s="73">
        <v>250</v>
      </c>
      <c r="D18" s="74">
        <f>B18*C18</f>
        <v>2000</v>
      </c>
      <c r="E18" s="53"/>
      <c r="F18" s="73" t="str">
        <f>IF(A18="","",A18)</f>
        <v> Participation Fee</v>
      </c>
      <c r="G18" s="74">
        <f>B18</f>
        <v>8</v>
      </c>
      <c r="H18" s="73"/>
      <c r="I18" s="76">
        <f>IF(H18&lt;1,0,G18*H18)</f>
        <v>0</v>
      </c>
    </row>
    <row r="19" spans="1:9" s="25" customFormat="1" ht="12.75">
      <c r="A19" s="78" t="s">
        <v>28</v>
      </c>
      <c r="B19" s="74">
        <f>B18/2</f>
        <v>4</v>
      </c>
      <c r="C19" s="73">
        <f>+C11</f>
        <v>50</v>
      </c>
      <c r="D19" s="74">
        <f>B19*C19</f>
        <v>200</v>
      </c>
      <c r="E19" s="53"/>
      <c r="F19" s="73" t="str">
        <f>IF(A19="","",A19)</f>
        <v>1/2 Price</v>
      </c>
      <c r="G19" s="74">
        <f>+B19</f>
        <v>4</v>
      </c>
      <c r="H19" s="73"/>
      <c r="I19" s="76">
        <f>IF(H19&lt;1,0,G19*H19)</f>
        <v>0</v>
      </c>
    </row>
    <row r="20" spans="1:9" s="25" customFormat="1" ht="12.75">
      <c r="A20" s="77" t="s">
        <v>29</v>
      </c>
      <c r="B20" s="74">
        <v>5</v>
      </c>
      <c r="C20" s="73">
        <f>+C12</f>
        <v>25</v>
      </c>
      <c r="D20" s="74">
        <f>B20*C20</f>
        <v>125</v>
      </c>
      <c r="E20" s="53"/>
      <c r="F20" s="73" t="s">
        <v>29</v>
      </c>
      <c r="G20" s="74">
        <v>5</v>
      </c>
      <c r="H20" s="73">
        <f>'[1]Report'!G60</f>
        <v>0</v>
      </c>
      <c r="I20" s="76">
        <f>G20*H20</f>
        <v>0</v>
      </c>
    </row>
    <row r="21" spans="1:9" s="25" customFormat="1" ht="12.75">
      <c r="A21" s="72" t="s">
        <v>30</v>
      </c>
      <c r="B21" s="74">
        <v>4</v>
      </c>
      <c r="C21" s="73">
        <v>150</v>
      </c>
      <c r="D21" s="74">
        <f>+B21*C21</f>
        <v>600</v>
      </c>
      <c r="E21" s="53"/>
      <c r="F21" s="75" t="s">
        <v>31</v>
      </c>
      <c r="G21" s="74">
        <v>25</v>
      </c>
      <c r="H21" s="73"/>
      <c r="I21" s="79"/>
    </row>
    <row r="22" spans="1:9" s="25" customFormat="1" ht="13.5" thickBot="1">
      <c r="A22" s="80" t="s">
        <v>32</v>
      </c>
      <c r="B22" s="81"/>
      <c r="C22" s="82">
        <f>SUM(C17:C21)</f>
        <v>475</v>
      </c>
      <c r="D22" s="81"/>
      <c r="E22" s="53"/>
      <c r="F22" s="83"/>
      <c r="G22" s="81" t="s">
        <v>33</v>
      </c>
      <c r="H22" s="82">
        <f>H18+H20</f>
        <v>0</v>
      </c>
      <c r="I22" s="84"/>
    </row>
    <row r="23" spans="1:9" s="25" customFormat="1" ht="13.5" thickBot="1">
      <c r="A23" s="85" t="str">
        <f>"Total "&amp;A15</f>
        <v>Total Estimated Income:</v>
      </c>
      <c r="B23" s="86"/>
      <c r="C23" s="86"/>
      <c r="D23" s="87">
        <f>SUM(D18:D22)</f>
        <v>2925</v>
      </c>
      <c r="E23" s="42"/>
      <c r="F23" s="88" t="str">
        <f>"Total "&amp;F15</f>
        <v>Total Actual Income:</v>
      </c>
      <c r="G23" s="89"/>
      <c r="H23" s="90"/>
      <c r="I23" s="87">
        <f>I18+I20</f>
        <v>0</v>
      </c>
    </row>
    <row r="24" spans="1:9" s="25" customFormat="1" ht="13.5" thickBot="1">
      <c r="A24" s="31"/>
      <c r="B24" s="32"/>
      <c r="C24" s="31"/>
      <c r="D24" s="32"/>
      <c r="E24" s="91"/>
      <c r="F24" s="31"/>
      <c r="G24" s="32"/>
      <c r="H24" s="31"/>
      <c r="I24" s="32"/>
    </row>
    <row r="25" spans="1:9" s="25" customFormat="1" ht="12.75">
      <c r="A25" s="62" t="s">
        <v>34</v>
      </c>
      <c r="B25" s="63"/>
      <c r="C25" s="63"/>
      <c r="D25" s="35"/>
      <c r="E25" s="92"/>
      <c r="F25" s="64" t="s">
        <v>35</v>
      </c>
      <c r="G25" s="65"/>
      <c r="H25" s="63"/>
      <c r="I25" s="66"/>
    </row>
    <row r="26" spans="1:9" s="25" customFormat="1" ht="12.75">
      <c r="A26" s="67" t="s">
        <v>23</v>
      </c>
      <c r="B26" s="68" t="s">
        <v>24</v>
      </c>
      <c r="C26" s="68" t="s">
        <v>25</v>
      </c>
      <c r="D26" s="68" t="s">
        <v>26</v>
      </c>
      <c r="E26" s="93"/>
      <c r="F26" s="69" t="s">
        <v>23</v>
      </c>
      <c r="G26" s="70" t="s">
        <v>24</v>
      </c>
      <c r="H26" s="68" t="s">
        <v>25</v>
      </c>
      <c r="I26" s="71" t="s">
        <v>26</v>
      </c>
    </row>
    <row r="27" spans="1:9" s="25" customFormat="1" ht="12.75">
      <c r="A27" s="72" t="s">
        <v>36</v>
      </c>
      <c r="B27" s="74">
        <v>1.13</v>
      </c>
      <c r="C27" s="73">
        <v>550</v>
      </c>
      <c r="D27" s="74">
        <f>+B27*C27</f>
        <v>621.4999999999999</v>
      </c>
      <c r="E27" s="93"/>
      <c r="F27" s="72" t="s">
        <v>36</v>
      </c>
      <c r="G27" s="74"/>
      <c r="H27" s="73"/>
      <c r="I27" s="74"/>
    </row>
    <row r="28" spans="1:9" s="25" customFormat="1" ht="12.75">
      <c r="A28" s="72" t="s">
        <v>37</v>
      </c>
      <c r="B28" s="74"/>
      <c r="C28" s="73"/>
      <c r="D28" s="74">
        <v>35</v>
      </c>
      <c r="E28" s="93"/>
      <c r="F28" s="72" t="s">
        <v>37</v>
      </c>
      <c r="G28" s="74"/>
      <c r="H28" s="73"/>
      <c r="I28" s="74"/>
    </row>
    <row r="29" spans="1:9" s="25" customFormat="1" ht="12.75">
      <c r="A29" s="72" t="s">
        <v>38</v>
      </c>
      <c r="B29" s="74">
        <v>1</v>
      </c>
      <c r="C29" s="73">
        <v>450</v>
      </c>
      <c r="D29" s="74">
        <f>+B29*C29</f>
        <v>450</v>
      </c>
      <c r="E29" s="93"/>
      <c r="F29" s="77"/>
      <c r="G29" s="74"/>
      <c r="H29" s="73"/>
      <c r="I29" s="74"/>
    </row>
    <row r="30" spans="1:9" s="25" customFormat="1" ht="12.75">
      <c r="A30" s="72" t="s">
        <v>39</v>
      </c>
      <c r="B30" s="74">
        <v>50</v>
      </c>
      <c r="C30" s="73"/>
      <c r="D30" s="74">
        <v>100</v>
      </c>
      <c r="E30" s="93"/>
      <c r="F30" s="72" t="s">
        <v>39</v>
      </c>
      <c r="G30" s="74"/>
      <c r="H30" s="73"/>
      <c r="I30" s="74"/>
    </row>
    <row r="31" s="25" customFormat="1" ht="12.75">
      <c r="E31" s="93"/>
    </row>
    <row r="32" spans="1:9" s="25" customFormat="1" ht="12.75">
      <c r="A32" s="94" t="s">
        <v>40</v>
      </c>
      <c r="B32" s="74">
        <v>10</v>
      </c>
      <c r="C32" s="73">
        <f>+C20</f>
        <v>25</v>
      </c>
      <c r="D32" s="74">
        <f>B32*C32</f>
        <v>250</v>
      </c>
      <c r="E32" s="93"/>
      <c r="F32" s="94" t="s">
        <v>40</v>
      </c>
      <c r="G32" s="74"/>
      <c r="H32" s="73"/>
      <c r="I32" s="74"/>
    </row>
    <row r="33" spans="1:9" s="25" customFormat="1" ht="12.75">
      <c r="A33" s="72" t="s">
        <v>41</v>
      </c>
      <c r="B33" s="74">
        <v>200</v>
      </c>
      <c r="C33" s="73">
        <v>1</v>
      </c>
      <c r="D33" s="74">
        <f>B33*C33</f>
        <v>200</v>
      </c>
      <c r="E33" s="93"/>
      <c r="F33" s="72" t="s">
        <v>42</v>
      </c>
      <c r="G33" s="74"/>
      <c r="H33" s="73"/>
      <c r="I33" s="74"/>
    </row>
    <row r="34" spans="1:9" s="25" customFormat="1" ht="12.75">
      <c r="A34" s="72" t="s">
        <v>43</v>
      </c>
      <c r="B34" s="74">
        <v>50</v>
      </c>
      <c r="C34" s="73">
        <v>1</v>
      </c>
      <c r="D34" s="74">
        <f>B34*C34</f>
        <v>50</v>
      </c>
      <c r="E34" s="93"/>
      <c r="F34" s="72" t="s">
        <v>43</v>
      </c>
      <c r="G34" s="74"/>
      <c r="H34" s="73"/>
      <c r="I34" s="74"/>
    </row>
    <row r="35" s="25" customFormat="1" ht="12.75">
      <c r="E35" s="93"/>
    </row>
    <row r="36" spans="1:9" s="25" customFormat="1" ht="12.75">
      <c r="A36" s="72" t="s">
        <v>44</v>
      </c>
      <c r="B36" s="74">
        <v>50</v>
      </c>
      <c r="C36" s="73">
        <v>1</v>
      </c>
      <c r="D36" s="74">
        <f>+B36*C36</f>
        <v>50</v>
      </c>
      <c r="E36" s="93"/>
      <c r="F36" s="72" t="s">
        <v>44</v>
      </c>
      <c r="G36" s="74"/>
      <c r="H36" s="73"/>
      <c r="I36" s="74"/>
    </row>
    <row r="37" spans="1:9" s="25" customFormat="1" ht="12.75">
      <c r="A37" s="72" t="s">
        <v>45</v>
      </c>
      <c r="B37" s="74"/>
      <c r="C37" s="73">
        <v>1</v>
      </c>
      <c r="D37" s="74">
        <f>+B37*C37</f>
        <v>0</v>
      </c>
      <c r="E37" s="93"/>
      <c r="F37" s="72" t="s">
        <v>45</v>
      </c>
      <c r="G37" s="74"/>
      <c r="H37" s="73"/>
      <c r="I37" s="74"/>
    </row>
    <row r="38" s="25" customFormat="1" ht="12.75">
      <c r="E38" s="93"/>
    </row>
    <row r="39" spans="1:9" s="25" customFormat="1" ht="12.75">
      <c r="A39" s="72" t="s">
        <v>46</v>
      </c>
      <c r="B39" s="74">
        <v>250</v>
      </c>
      <c r="C39" s="73">
        <v>1</v>
      </c>
      <c r="D39" s="76">
        <f>+C39*B39</f>
        <v>250</v>
      </c>
      <c r="E39" s="93"/>
      <c r="F39" s="72" t="s">
        <v>46</v>
      </c>
      <c r="G39" s="74"/>
      <c r="H39" s="73"/>
      <c r="I39" s="76"/>
    </row>
    <row r="40" spans="1:6" s="25" customFormat="1" ht="12.75">
      <c r="A40" s="95" t="s">
        <v>47</v>
      </c>
      <c r="B40" s="96">
        <v>200</v>
      </c>
      <c r="C40" s="91">
        <v>1</v>
      </c>
      <c r="D40" s="76">
        <f>+B40*C40</f>
        <v>200</v>
      </c>
      <c r="E40" s="93"/>
      <c r="F40" s="95"/>
    </row>
    <row r="41" spans="5:6" s="25" customFormat="1" ht="12.75">
      <c r="E41" s="93"/>
      <c r="F41" s="95"/>
    </row>
    <row r="42" spans="1:9" s="25" customFormat="1" ht="13.5" thickBot="1">
      <c r="A42" s="72" t="s">
        <v>48</v>
      </c>
      <c r="B42" s="74">
        <v>1</v>
      </c>
      <c r="C42" s="73">
        <f>C22-C20</f>
        <v>450</v>
      </c>
      <c r="D42" s="74">
        <f>B42*C42</f>
        <v>450</v>
      </c>
      <c r="E42" s="93"/>
      <c r="F42" s="97"/>
      <c r="G42" s="98"/>
      <c r="H42" s="99"/>
      <c r="I42" s="100"/>
    </row>
    <row r="43" spans="5:9" s="25" customFormat="1" ht="13.5" thickBot="1">
      <c r="E43" s="93"/>
      <c r="F43" s="101" t="str">
        <f>"Total "&amp;F25</f>
        <v>Total Actual Expenses:</v>
      </c>
      <c r="G43" s="102"/>
      <c r="H43" s="103"/>
      <c r="I43" s="104">
        <f>SUM(I27:I42)</f>
        <v>0</v>
      </c>
    </row>
    <row r="44" spans="1:9" s="25" customFormat="1" ht="13.5" thickBot="1">
      <c r="A44" s="105" t="s">
        <v>49</v>
      </c>
      <c r="B44" s="106" t="s">
        <v>50</v>
      </c>
      <c r="C44" s="107">
        <v>0.1</v>
      </c>
      <c r="D44" s="81">
        <f>SUM(D27:D43)*C44</f>
        <v>265.65000000000003</v>
      </c>
      <c r="E44" s="108"/>
      <c r="F44" s="60"/>
      <c r="G44" s="61"/>
      <c r="H44" s="60"/>
      <c r="I44" s="60"/>
    </row>
    <row r="45" spans="1:9" s="25" customFormat="1" ht="13.5" thickBot="1">
      <c r="A45" s="109" t="str">
        <f>"Total "&amp;A25</f>
        <v>Total Estimated Expenses:</v>
      </c>
      <c r="B45" s="110"/>
      <c r="C45" s="111"/>
      <c r="D45" s="112">
        <f>SUM(D27:D44)</f>
        <v>2922.15</v>
      </c>
      <c r="E45" s="42"/>
      <c r="F45" s="113"/>
      <c r="G45" s="114"/>
      <c r="H45" s="115"/>
      <c r="I45" s="116"/>
    </row>
    <row r="46" spans="1:9" s="25" customFormat="1" ht="13.5" thickBot="1">
      <c r="A46" s="60"/>
      <c r="B46" s="60"/>
      <c r="C46" s="60"/>
      <c r="D46" s="60"/>
      <c r="E46" s="60"/>
      <c r="F46" s="113"/>
      <c r="G46" s="114"/>
      <c r="H46" s="115"/>
      <c r="I46" s="116"/>
    </row>
    <row r="47" spans="1:9" ht="19.5" thickBot="1">
      <c r="A47" s="117" t="s">
        <v>51</v>
      </c>
      <c r="B47" s="118"/>
      <c r="C47" s="118"/>
      <c r="D47" s="119">
        <f>+D23-D45</f>
        <v>2.849999999999909</v>
      </c>
      <c r="E47" s="120"/>
      <c r="F47" s="121" t="s">
        <v>52</v>
      </c>
      <c r="G47" s="122"/>
      <c r="H47" s="122"/>
      <c r="I47" s="123">
        <f>+I23-I43</f>
        <v>0</v>
      </c>
    </row>
  </sheetData>
  <mergeCells count="4">
    <mergeCell ref="A23:C23"/>
    <mergeCell ref="F23:H23"/>
    <mergeCell ref="A47:C47"/>
    <mergeCell ref="F47:H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Toro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Toro Company</dc:creator>
  <cp:keywords/>
  <dc:description/>
  <cp:lastModifiedBy>The Toro Company</cp:lastModifiedBy>
  <dcterms:created xsi:type="dcterms:W3CDTF">2005-10-21T22:21:28Z</dcterms:created>
  <dcterms:modified xsi:type="dcterms:W3CDTF">2005-10-21T22:21:55Z</dcterms:modified>
  <cp:category/>
  <cp:version/>
  <cp:contentType/>
  <cp:contentStatus/>
</cp:coreProperties>
</file>